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ao365.sharepoint.com/sites/HRQualityandCompliance/Shared Documents/4. Internal Audits/4.3 - Fixed-Term Contract Review/Website information/"/>
    </mc:Choice>
  </mc:AlternateContent>
  <xr:revisionPtr revIDLastSave="5" documentId="8_{D16A0055-9224-4ABC-AAD6-456A14DD8F01}" xr6:coauthVersionLast="47" xr6:coauthVersionMax="47" xr10:uidLastSave="{3B59BAF8-F87E-4D12-92CB-D89324122C5B}"/>
  <bookViews>
    <workbookView xWindow="-120" yWindow="-120" windowWidth="29040" windowHeight="15720" xr2:uid="{D081176D-FFFE-4560-B9B3-FCB8753CE12C}"/>
  </bookViews>
  <sheets>
    <sheet name="Sheet1" sheetId="1" r:id="rId1"/>
  </sheets>
  <definedNames>
    <definedName name="_xlnm.Print_Area" localSheetId="0">Sheet1!$B$2:$F$31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21" i="1" s="1"/>
  <c r="D10" i="1"/>
  <c r="D20" i="1" s="1"/>
</calcChain>
</file>

<file path=xl/sharedStrings.xml><?xml version="1.0" encoding="utf-8"?>
<sst xmlns="http://schemas.openxmlformats.org/spreadsheetml/2006/main" count="27" uniqueCount="27">
  <si>
    <t>HIGH INCOME 
THRESHOLD CALCULATOR</t>
  </si>
  <si>
    <r>
      <t>FTE</t>
    </r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</t>
    </r>
  </si>
  <si>
    <t>FTE should be between 0 and 1</t>
  </si>
  <si>
    <r>
      <t>Actual Salary</t>
    </r>
    <r>
      <rPr>
        <b/>
        <sz val="14"/>
        <color rgb="FFFF0000"/>
        <rFont val="Calibri"/>
        <family val="2"/>
        <scheme val="minor"/>
      </rPr>
      <t>*</t>
    </r>
  </si>
  <si>
    <r>
      <t>Actual Clinical/Dental Loading</t>
    </r>
    <r>
      <rPr>
        <b/>
        <sz val="14"/>
        <color rgb="FF00B050"/>
        <rFont val="Calibri"/>
        <family val="2"/>
        <scheme val="minor"/>
      </rPr>
      <t>*</t>
    </r>
  </si>
  <si>
    <r>
      <t>Actual Attraction &amp; Retention</t>
    </r>
    <r>
      <rPr>
        <b/>
        <sz val="14"/>
        <color rgb="FF00B050"/>
        <rFont val="Calibri"/>
        <family val="2"/>
        <scheme val="minor"/>
      </rPr>
      <t>*</t>
    </r>
  </si>
  <si>
    <r>
      <t>Actual Responsibility Loading</t>
    </r>
    <r>
      <rPr>
        <b/>
        <sz val="14"/>
        <color rgb="FF00B050"/>
        <rFont val="Calibri"/>
        <family val="2"/>
        <scheme val="minor"/>
      </rPr>
      <t>*</t>
    </r>
  </si>
  <si>
    <r>
      <t>Actual Head of School Allowance</t>
    </r>
    <r>
      <rPr>
        <b/>
        <sz val="14"/>
        <color rgb="FF00B050"/>
        <rFont val="Calibri"/>
        <family val="2"/>
        <scheme val="minor"/>
      </rPr>
      <t>*</t>
    </r>
  </si>
  <si>
    <r>
      <t>Actual Pre-retirement Loading</t>
    </r>
    <r>
      <rPr>
        <b/>
        <sz val="14"/>
        <color rgb="FF00B050"/>
        <rFont val="Calibri"/>
        <family val="2"/>
        <scheme val="minor"/>
      </rPr>
      <t>*</t>
    </r>
  </si>
  <si>
    <r>
      <t>Actual ARC Level</t>
    </r>
    <r>
      <rPr>
        <b/>
        <sz val="14"/>
        <color rgb="FF00B050"/>
        <rFont val="Calibri"/>
        <family val="2"/>
        <scheme val="minor"/>
      </rPr>
      <t>*</t>
    </r>
  </si>
  <si>
    <t>Actual Superannuation</t>
  </si>
  <si>
    <r>
      <t>Guaranteed Earnings (1 FTE)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</si>
  <si>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r>
      <t>Superannuation (above guarantee)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</si>
  <si>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t xml:space="preserve">Note 1 </t>
  </si>
  <si>
    <t>The high income threshold is $183,100 as at 1 July 2025.</t>
  </si>
  <si>
    <t xml:space="preserve">Note 2 </t>
  </si>
  <si>
    <t>Leave Loading maximum is $1786 as at 28 June 2025 (capped at HEO9 Level 1).</t>
  </si>
  <si>
    <t xml:space="preserve">Note 3 </t>
  </si>
  <si>
    <r>
      <t xml:space="preserve">Any superannuation paid in excess of the superannuation guarantee has </t>
    </r>
    <r>
      <rPr>
        <u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been included in the calculation of guaranteed earnings. You will need to</t>
    </r>
    <r>
      <rPr>
        <u/>
        <sz val="11"/>
        <color theme="1"/>
        <rFont val="Arial"/>
        <family val="2"/>
      </rPr>
      <t xml:space="preserve"> manually add </t>
    </r>
    <r>
      <rPr>
        <sz val="11"/>
        <color theme="1"/>
        <rFont val="Arial"/>
        <family val="2"/>
      </rPr>
      <t>the super contribution above the guarantee but only if it is going to be paid into an accumulation fund.</t>
    </r>
    <r>
      <rPr>
        <vertAlign val="superscript"/>
        <sz val="11"/>
        <color theme="1"/>
        <rFont val="Arial"/>
        <family val="2"/>
      </rPr>
      <t>3</t>
    </r>
  </si>
  <si>
    <t xml:space="preserve">Note 4 </t>
  </si>
  <si>
    <t>For the purpose of this calculator, the annual earnings of the staff member are calculated as if they were employed on a full-time basis.</t>
  </si>
  <si>
    <r>
      <rPr>
        <sz val="11"/>
        <rFont val="Calibri"/>
        <family val="2"/>
        <scheme val="minor"/>
      </rPr>
      <t>Complete all cells marked with</t>
    </r>
    <r>
      <rPr>
        <sz val="11"/>
        <color rgb="FFFF000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*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(mandatory field) to enable calculation</t>
    </r>
    <r>
      <rPr>
        <sz val="11"/>
        <color rgb="FFFF0000"/>
        <rFont val="Calibri"/>
        <family val="2"/>
        <scheme val="minor"/>
      </rPr>
      <t xml:space="preserve">. </t>
    </r>
    <r>
      <rPr>
        <sz val="11"/>
        <rFont val="Calibri"/>
        <family val="2"/>
        <scheme val="minor"/>
      </rPr>
      <t>Enter the FTE of the Staff member and the actual salary paid (pro-rata if part-time).</t>
    </r>
  </si>
  <si>
    <r>
      <t xml:space="preserve">Complete if required </t>
    </r>
    <r>
      <rPr>
        <b/>
        <sz val="16"/>
        <color rgb="FF00B05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These should be entered pro-rata if part time.</t>
    </r>
  </si>
  <si>
    <t>If the staff member pays superannuation into a Defined Benefit fund, contributions should not be counted towards the threshold.</t>
  </si>
  <si>
    <r>
      <rPr>
        <i/>
        <sz val="11"/>
        <color theme="1"/>
        <rFont val="Calibri"/>
        <family val="2"/>
        <scheme val="minor"/>
      </rPr>
      <t>Disclaimer: This calculator is to be used as a guide only</t>
    </r>
    <r>
      <rPr>
        <sz val="11"/>
        <color theme="1"/>
        <rFont val="Calibri"/>
        <family val="2"/>
        <scheme val="minor"/>
      </rPr>
      <t xml:space="preserve">.  </t>
    </r>
  </si>
  <si>
    <t>Leave Loading</t>
  </si>
  <si>
    <t>STEPS: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</si>
</sst>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4"/>
      <color rgb="FF00B050"/>
      <name val="Calibri"/>
      <family val="2"/>
      <scheme val="minor"/>
    </font>
    <font>
      <sz val="1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6"/>
      <color rgb="FF102535"/>
      <name val="Calibri"/>
      <family val="2"/>
      <scheme val="minor"/>
    </font>
    <font>
      <b/>
      <sz val="18"/>
      <name val="Calibri"/>
      <family val="2"/>
      <scheme val="minor"/>
    </font>
    <font>
      <u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vertAlign val="superscript"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1025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center"/>
    </xf>
    <xf numFmtId="0" fontId="4" fillId="0" borderId="6" xfId="0" applyFont="1" applyBorder="1"/>
    <xf numFmtId="0" fontId="5" fillId="0" borderId="5" xfId="0" applyFont="1" applyBorder="1" applyAlignment="1">
      <alignment horizontal="right"/>
    </xf>
    <xf numFmtId="0" fontId="2" fillId="0" borderId="0" xfId="0" applyFont="1"/>
    <xf numFmtId="0" fontId="0" fillId="3" borderId="4" xfId="0" applyFill="1" applyBorder="1"/>
    <xf numFmtId="0" fontId="0" fillId="3" borderId="6" xfId="0" applyFill="1" applyBorder="1"/>
    <xf numFmtId="164" fontId="0" fillId="3" borderId="6" xfId="0" applyNumberFormat="1" applyFill="1" applyBorder="1"/>
    <xf numFmtId="0" fontId="0" fillId="3" borderId="9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5" xfId="0" applyFill="1" applyBorder="1"/>
    <xf numFmtId="164" fontId="0" fillId="3" borderId="5" xfId="0" applyNumberFormat="1" applyFill="1" applyBorder="1"/>
    <xf numFmtId="0" fontId="0" fillId="3" borderId="7" xfId="0" applyFill="1" applyBorder="1"/>
    <xf numFmtId="0" fontId="0" fillId="3" borderId="8" xfId="0" applyFill="1" applyBorder="1"/>
    <xf numFmtId="0" fontId="3" fillId="4" borderId="0" xfId="0" applyFont="1" applyFill="1" applyAlignment="1">
      <alignment vertical="center"/>
    </xf>
    <xf numFmtId="0" fontId="0" fillId="0" borderId="0" xfId="0" applyAlignment="1">
      <alignment horizontal="right"/>
    </xf>
    <xf numFmtId="164" fontId="0" fillId="0" borderId="11" xfId="0" applyNumberForma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164" fontId="4" fillId="4" borderId="11" xfId="0" applyNumberFormat="1" applyFont="1" applyFill="1" applyBorder="1" applyAlignment="1">
      <alignment horizontal="center"/>
    </xf>
    <xf numFmtId="0" fontId="5" fillId="0" borderId="17" xfId="0" applyFont="1" applyBorder="1"/>
    <xf numFmtId="0" fontId="5" fillId="0" borderId="16" xfId="0" applyFont="1" applyBorder="1"/>
    <xf numFmtId="165" fontId="0" fillId="0" borderId="0" xfId="0" applyNumberFormat="1"/>
    <xf numFmtId="165" fontId="4" fillId="2" borderId="14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14" fillId="2" borderId="0" xfId="0" applyNumberFormat="1" applyFont="1" applyFill="1" applyAlignment="1">
      <alignment horizontal="center"/>
    </xf>
    <xf numFmtId="164" fontId="14" fillId="2" borderId="6" xfId="0" applyNumberFormat="1" applyFont="1" applyFill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0" fontId="13" fillId="4" borderId="0" xfId="0" applyFont="1" applyFill="1" applyAlignment="1">
      <alignment horizontal="center" wrapText="1"/>
    </xf>
    <xf numFmtId="0" fontId="5" fillId="0" borderId="5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5" borderId="0" xfId="0" applyFont="1" applyFill="1" applyAlignment="1" applyProtection="1">
      <alignment horizontal="center"/>
      <protection locked="0"/>
    </xf>
    <xf numFmtId="165" fontId="4" fillId="5" borderId="15" xfId="0" applyNumberFormat="1" applyFont="1" applyFill="1" applyBorder="1" applyAlignment="1" applyProtection="1">
      <alignment horizontal="center"/>
      <protection locked="0"/>
    </xf>
    <xf numFmtId="165" fontId="4" fillId="5" borderId="10" xfId="0" applyNumberFormat="1" applyFont="1" applyFill="1" applyBorder="1" applyAlignment="1" applyProtection="1">
      <alignment horizontal="center"/>
      <protection locked="0"/>
    </xf>
    <xf numFmtId="164" fontId="4" fillId="5" borderId="15" xfId="0" applyNumberFormat="1" applyFont="1" applyFill="1" applyBorder="1" applyAlignment="1" applyProtection="1">
      <alignment horizontal="center"/>
      <protection locked="0"/>
    </xf>
    <xf numFmtId="164" fontId="4" fillId="5" borderId="1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102535"/>
      <color rgb="FF0075CC"/>
      <color rgb="FF005A9C"/>
      <color rgb="FFFFFF79"/>
      <color rgb="FFF5F01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227965</xdr:colOff>
      <xdr:row>9</xdr:row>
      <xdr:rowOff>1270</xdr:rowOff>
    </xdr:from>
    <xdr:to>
      <xdr:col>12</xdr:col>
      <xdr:colOff>180975</xdr:colOff>
      <xdr:row>18</xdr:row>
      <xdr:rowOff>200025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786BB0-E1EE-A468-30FB-2100DD4DF70F}"/>
            </a:ext>
          </a:extLst>
        </xdr:cNvPr>
        <xdr:cNvSpPr txBox="1"/>
      </xdr:nvSpPr>
      <xdr:spPr>
        <a:xfrm>
          <a:off x="6724015" y="2915920"/>
          <a:ext cx="3362960" cy="2103755"/>
        </a:xfrm>
        <a:prstGeom prst="rect">
          <a:avLst/>
        </a:prstGeom>
        <a:solidFill>
          <a:schemeClr val="lt1"/>
        </a:solidFill>
        <a:ln w="44450" cmpd="sng">
          <a:solidFill>
            <a:srgbClr val="10253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AU" sz="1100"/>
            <a:t>The purpose</a:t>
          </a:r>
          <a:r>
            <a:rPr lang="en-AU" sz="1100" baseline="0"/>
            <a:t> of this calculator is to determine whether a University's staff member's salary is above the high income threshold.</a:t>
          </a:r>
          <a:endParaRPr lang="en-AU" sz="1100"/>
        </a:p>
        <a:p>
          <a:endParaRPr lang="en-AU" sz="1100"/>
        </a:p>
        <a:p>
          <a:r>
            <a:rPr lang="en-AU" sz="1100"/>
            <a:t>To use this table, please enter figures where applicable into the blue boxes.</a:t>
          </a:r>
          <a:r>
            <a:rPr lang="en-AU" sz="1100" baseline="0"/>
            <a:t> </a:t>
          </a:r>
        </a:p>
        <a:p>
          <a:endParaRPr lang="en-AU" sz="1100" baseline="0"/>
        </a:p>
        <a:p>
          <a:r>
            <a:rPr lang="en-AU" sz="1100" baseline="0"/>
            <a:t>The calculator will then automatically calculate superannuation, and the "Guarenteed Earnings (1 FTE)" which is the value that is then compared to the high income threshold. </a:t>
          </a:r>
          <a:endParaRPr lang="en-AU" sz="1100"/>
        </a:p>
      </xdr:txBody>
    </xdr:sp>
    <xdr:clientData/>
  </xdr:twoCellAnchor>
  <xdr:twoCellAnchor editAs="oneCell">
    <xdr:from>
      <xdr:col>4</xdr:col>
      <xdr:colOff>77623</xdr:colOff>
      <xdr:row>2</xdr:row>
      <xdr:rowOff>208999</xdr:rowOff>
    </xdr:from>
    <xdr:to>
      <xdr:col>4</xdr:col>
      <xdr:colOff>1324741</xdr:colOff>
      <xdr:row>3</xdr:row>
      <xdr:rowOff>78277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8B1773-B4A8-9E35-1FF8-142FC6E668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8" t="26387" r="24894" b="4284"/>
        <a:stretch/>
      </xdr:blipFill>
      <xdr:spPr bwMode="auto">
        <a:xfrm>
          <a:off x="4391244" y="712620"/>
          <a:ext cx="1247118" cy="996950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  <xdr:twoCellAnchor>
    <xdr:from>
      <xdr:col>7</xdr:col>
      <xdr:colOff>609599</xdr:colOff>
      <xdr:row>4</xdr:row>
      <xdr:rowOff>171450</xdr:rowOff>
    </xdr:from>
    <xdr:to>
      <xdr:col>10</xdr:col>
      <xdr:colOff>400799</xdr:colOff>
      <xdr:row>6</xdr:row>
      <xdr:rowOff>66675</xdr:rowOff>
    </xdr:to>
    <xdr:sp macro="[0]!Macro4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D23BBFBE-0D05-8328-2D30-586AAC98A8B9}"/>
            </a:ext>
          </a:extLst>
        </xdr:cNvPr>
        <xdr:cNvSpPr/>
      </xdr:nvSpPr>
      <xdr:spPr>
        <a:xfrm>
          <a:off x="6924674" y="1981200"/>
          <a:ext cx="1620000" cy="323850"/>
        </a:xfrm>
        <a:prstGeom prst="roundRect">
          <a:avLst/>
        </a:prstGeom>
        <a:solidFill>
          <a:srgbClr val="102535"/>
        </a:solidFill>
        <a:ln w="38100">
          <a:solidFill>
            <a:srgbClr val="102535"/>
          </a:solidFill>
        </a:ln>
        <a:scene3d>
          <a:camera prst="orthographicFront"/>
          <a:lightRig rig="threePt" dir="t"/>
        </a:scene3d>
        <a:sp3d contourW="12700">
          <a:bevelT/>
          <a:bevelB/>
          <a:contourClr>
            <a:schemeClr val="tx1">
              <a:lumMod val="50000"/>
              <a:lumOff val="50000"/>
            </a:schemeClr>
          </a:contourClr>
        </a:sp3d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>
          <a:sp3d/>
        </a:bodyPr>
        <a:lstStyle/>
        <a:p>
          <a:pPr algn="ctr"/>
          <a:r>
            <a:rPr lang="en-AU" sz="1400" b="1">
              <a:solidFill>
                <a:schemeClr val="bg1"/>
              </a:solidFill>
              <a:effectLst/>
            </a:rPr>
            <a:t>Reset</a:t>
          </a:r>
          <a:r>
            <a:rPr lang="en-AU" sz="1200" b="1" baseline="0">
              <a:solidFill>
                <a:schemeClr val="bg1"/>
              </a:solidFill>
              <a:effectLst/>
            </a:rPr>
            <a:t> </a:t>
          </a:r>
          <a:r>
            <a:rPr lang="en-AU" sz="1400" b="1" baseline="0">
              <a:solidFill>
                <a:schemeClr val="bg1"/>
              </a:solidFill>
              <a:effectLst/>
            </a:rPr>
            <a:t>Calculator</a:t>
          </a:r>
          <a:endParaRPr lang="en-AU" sz="1200" b="1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7</xdr:col>
      <xdr:colOff>609599</xdr:colOff>
      <xdr:row>6</xdr:row>
      <xdr:rowOff>209550</xdr:rowOff>
    </xdr:from>
    <xdr:to>
      <xdr:col>10</xdr:col>
      <xdr:colOff>400799</xdr:colOff>
      <xdr:row>8</xdr:row>
      <xdr:rowOff>85725</xdr:rowOff>
    </xdr:to>
    <xdr:sp macro="[0]!Macro3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68D547F0-A805-95D8-5BE8-B721D1C41F9D}"/>
            </a:ext>
          </a:extLst>
        </xdr:cNvPr>
        <xdr:cNvSpPr/>
      </xdr:nvSpPr>
      <xdr:spPr>
        <a:xfrm>
          <a:off x="6924674" y="2447925"/>
          <a:ext cx="1620000" cy="352425"/>
        </a:xfrm>
        <a:prstGeom prst="roundRect">
          <a:avLst/>
        </a:prstGeom>
        <a:solidFill>
          <a:srgbClr val="102535"/>
        </a:solidFill>
        <a:ln>
          <a:solidFill>
            <a:srgbClr val="102535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AU" sz="1400" b="1">
              <a:solidFill>
                <a:schemeClr val="bg1"/>
              </a:solidFill>
            </a:rPr>
            <a:t>Print</a:t>
          </a:r>
          <a:r>
            <a:rPr lang="en-AU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A90F0-D21A-4059-AEA9-DB64415024FC}">
  <sheetPr codeName="Sheet1">
    <pageSetUpPr fitToPage="1"/>
  </sheetPr>
  <dimension ref="A1:K32"/>
  <sheetViews>
    <sheetView showGridLines="0" tabSelected="1" topLeftCell="A3" zoomScale="85" zoomScaleNormal="85" workbookViewId="0">
      <selection activeCell="D15" sqref="D15:E15"/>
    </sheetView>
  </sheetViews>
  <sheetFormatPr defaultRowHeight="15" x14ac:dyDescent="0.25"/>
  <cols>
    <col min="1" max="1" width="2.7109375" customWidth="1"/>
    <col min="2" max="2" width="9" customWidth="1"/>
    <col min="3" max="3" width="33.140625" customWidth="1"/>
    <col min="4" max="4" width="21.28515625" customWidth="1"/>
    <col min="5" max="5" width="24.28515625" customWidth="1"/>
    <col min="6" max="6" width="2.7109375" customWidth="1"/>
    <col min="7" max="7" width="5.42578125" customWidth="1"/>
    <col min="9" max="9" width="10.28515625" bestFit="1" customWidth="1"/>
    <col min="17" max="17" width="20" customWidth="1"/>
  </cols>
  <sheetData>
    <row r="1" spans="1:11" ht="25.5" customHeight="1" thickBot="1" x14ac:dyDescent="0.3"/>
    <row r="2" spans="1:11" ht="14.1" customHeight="1" x14ac:dyDescent="0.25">
      <c r="A2" s="14"/>
      <c r="B2" s="15"/>
      <c r="C2" s="15"/>
      <c r="D2" s="15"/>
      <c r="E2" s="15"/>
      <c r="F2" s="10"/>
    </row>
    <row r="3" spans="1:11" ht="89.1" customHeight="1" x14ac:dyDescent="0.5">
      <c r="A3" s="16"/>
      <c r="B3" s="35" t="s">
        <v>0</v>
      </c>
      <c r="C3" s="35"/>
      <c r="D3" s="35"/>
      <c r="E3" s="20"/>
      <c r="F3" s="11"/>
    </row>
    <row r="4" spans="1:11" x14ac:dyDescent="0.25">
      <c r="A4" s="16"/>
      <c r="B4" s="4"/>
      <c r="E4" s="5"/>
      <c r="F4" s="11"/>
    </row>
    <row r="5" spans="1:11" x14ac:dyDescent="0.25">
      <c r="A5" s="16"/>
      <c r="B5" s="4"/>
      <c r="E5" s="5"/>
      <c r="F5" s="11"/>
    </row>
    <row r="6" spans="1:11" ht="18.75" x14ac:dyDescent="0.3">
      <c r="A6" s="16"/>
      <c r="B6" s="36" t="s">
        <v>1</v>
      </c>
      <c r="C6" s="37"/>
      <c r="D6" s="38">
        <v>1</v>
      </c>
      <c r="E6" s="38"/>
      <c r="F6" s="11"/>
    </row>
    <row r="7" spans="1:11" ht="18.75" x14ac:dyDescent="0.3">
      <c r="A7" s="16"/>
      <c r="B7" s="8"/>
      <c r="C7" s="21"/>
      <c r="D7" s="43" t="s">
        <v>2</v>
      </c>
      <c r="E7" s="44"/>
      <c r="F7" s="11"/>
    </row>
    <row r="8" spans="1:11" ht="18.75" x14ac:dyDescent="0.3">
      <c r="A8" s="16"/>
      <c r="B8" s="8"/>
      <c r="C8" s="21"/>
      <c r="D8" s="6"/>
      <c r="E8" s="7"/>
      <c r="F8" s="11"/>
    </row>
    <row r="9" spans="1:11" ht="18.75" x14ac:dyDescent="0.3">
      <c r="A9" s="16"/>
      <c r="B9" s="36" t="s">
        <v>3</v>
      </c>
      <c r="C9" s="37"/>
      <c r="D9" s="39">
        <v>183100</v>
      </c>
      <c r="E9" s="40"/>
      <c r="F9" s="11"/>
      <c r="K9" s="2"/>
    </row>
    <row r="10" spans="1:11" ht="21" x14ac:dyDescent="0.3">
      <c r="A10" s="16"/>
      <c r="B10" s="36" t="s">
        <v>25</v>
      </c>
      <c r="C10" s="37"/>
      <c r="D10" s="30">
        <f>IF(D9&gt;=132705,1786,D9*0.01346)</f>
        <v>1786</v>
      </c>
      <c r="E10" s="34"/>
      <c r="F10" s="11"/>
    </row>
    <row r="11" spans="1:11" ht="18.75" x14ac:dyDescent="0.3">
      <c r="A11" s="16"/>
      <c r="B11" s="36" t="s">
        <v>4</v>
      </c>
      <c r="C11" s="37"/>
      <c r="D11" s="41"/>
      <c r="E11" s="42"/>
      <c r="F11" s="11"/>
    </row>
    <row r="12" spans="1:11" ht="18.75" x14ac:dyDescent="0.3">
      <c r="A12" s="16"/>
      <c r="B12" s="36" t="s">
        <v>5</v>
      </c>
      <c r="C12" s="37"/>
      <c r="D12" s="41"/>
      <c r="E12" s="42"/>
      <c r="F12" s="11"/>
      <c r="K12" s="2"/>
    </row>
    <row r="13" spans="1:11" ht="18.75" x14ac:dyDescent="0.3">
      <c r="A13" s="16"/>
      <c r="B13" s="36" t="s">
        <v>6</v>
      </c>
      <c r="C13" s="37"/>
      <c r="D13" s="41"/>
      <c r="E13" s="42"/>
      <c r="F13" s="11"/>
    </row>
    <row r="14" spans="1:11" ht="18.75" x14ac:dyDescent="0.3">
      <c r="A14" s="16"/>
      <c r="B14" s="36" t="s">
        <v>7</v>
      </c>
      <c r="C14" s="37"/>
      <c r="D14" s="41"/>
      <c r="E14" s="42"/>
      <c r="F14" s="11"/>
    </row>
    <row r="15" spans="1:11" ht="18.75" x14ac:dyDescent="0.3">
      <c r="A15" s="16"/>
      <c r="B15" s="36" t="s">
        <v>8</v>
      </c>
      <c r="C15" s="37"/>
      <c r="D15" s="41"/>
      <c r="E15" s="42"/>
      <c r="F15" s="11"/>
    </row>
    <row r="16" spans="1:11" ht="18.75" x14ac:dyDescent="0.3">
      <c r="A16" s="16"/>
      <c r="B16" s="36" t="s">
        <v>9</v>
      </c>
      <c r="C16" s="37"/>
      <c r="D16" s="41"/>
      <c r="E16" s="42"/>
      <c r="F16" s="11"/>
    </row>
    <row r="17" spans="1:9" ht="18.75" x14ac:dyDescent="0.3">
      <c r="A17" s="16"/>
      <c r="B17" s="36" t="s">
        <v>10</v>
      </c>
      <c r="C17" s="37"/>
      <c r="D17" s="30">
        <f>0.17*(SUM(D15:D16,D11,D9))</f>
        <v>31127.000000000004</v>
      </c>
      <c r="E17" s="34"/>
      <c r="F17" s="11"/>
    </row>
    <row r="18" spans="1:9" ht="18.75" x14ac:dyDescent="0.3">
      <c r="A18" s="16"/>
      <c r="B18" s="8"/>
      <c r="C18" s="25"/>
      <c r="D18" s="26"/>
      <c r="E18" s="26"/>
      <c r="F18" s="11"/>
    </row>
    <row r="19" spans="1:9" ht="18.75" x14ac:dyDescent="0.3">
      <c r="A19" s="16"/>
      <c r="B19" s="8"/>
      <c r="D19" s="22"/>
      <c r="E19" s="23"/>
      <c r="F19" s="11"/>
    </row>
    <row r="20" spans="1:9" ht="23.25" x14ac:dyDescent="0.35">
      <c r="A20" s="16"/>
      <c r="B20" s="36" t="s">
        <v>11</v>
      </c>
      <c r="C20" s="37"/>
      <c r="D20" s="32">
        <f>SUM(D9,D11:E16)/D6 + MIN(D10/D6,1786)</f>
        <v>184886</v>
      </c>
      <c r="E20" s="33"/>
      <c r="F20" s="11"/>
    </row>
    <row r="21" spans="1:9" ht="25.5" customHeight="1" x14ac:dyDescent="0.3">
      <c r="A21" s="16"/>
      <c r="B21" s="28" t="s">
        <v>12</v>
      </c>
      <c r="C21" s="27"/>
      <c r="D21" s="30">
        <f>D17/D6*5/17</f>
        <v>9155.0000000000018</v>
      </c>
      <c r="E21" s="31"/>
      <c r="F21" s="11"/>
    </row>
    <row r="22" spans="1:9" ht="26.1" customHeight="1" x14ac:dyDescent="0.25">
      <c r="A22" s="16"/>
      <c r="B22" s="24" t="s">
        <v>13</v>
      </c>
      <c r="C22" s="45" t="s">
        <v>14</v>
      </c>
      <c r="D22" s="45"/>
      <c r="E22" s="45"/>
      <c r="F22" s="11"/>
      <c r="I22" s="29"/>
    </row>
    <row r="23" spans="1:9" ht="26.1" customHeight="1" x14ac:dyDescent="0.25">
      <c r="A23" s="17"/>
      <c r="B23" s="24" t="s">
        <v>15</v>
      </c>
      <c r="C23" s="45" t="s">
        <v>16</v>
      </c>
      <c r="D23" s="45"/>
      <c r="E23" s="45"/>
      <c r="F23" s="12"/>
      <c r="G23" s="3"/>
      <c r="I23" s="3"/>
    </row>
    <row r="24" spans="1:9" ht="61.5" customHeight="1" x14ac:dyDescent="0.25">
      <c r="A24" s="16"/>
      <c r="B24" s="24" t="s">
        <v>17</v>
      </c>
      <c r="C24" s="45" t="s">
        <v>18</v>
      </c>
      <c r="D24" s="45"/>
      <c r="E24" s="45"/>
      <c r="F24" s="11"/>
      <c r="I24" s="3"/>
    </row>
    <row r="25" spans="1:9" ht="46.5" customHeight="1" x14ac:dyDescent="0.25">
      <c r="A25" s="16"/>
      <c r="B25" s="24" t="s">
        <v>19</v>
      </c>
      <c r="C25" s="45" t="s">
        <v>20</v>
      </c>
      <c r="D25" s="45"/>
      <c r="E25" s="45"/>
      <c r="F25" s="11"/>
    </row>
    <row r="26" spans="1:9" ht="13.5" customHeight="1" thickBot="1" x14ac:dyDescent="0.3">
      <c r="A26" s="18"/>
      <c r="B26" s="18"/>
      <c r="C26" s="19"/>
      <c r="D26" s="19"/>
      <c r="E26" s="19"/>
      <c r="F26" s="13"/>
    </row>
    <row r="28" spans="1:9" x14ac:dyDescent="0.25">
      <c r="B28" s="46" t="s">
        <v>26</v>
      </c>
    </row>
    <row r="29" spans="1:9" ht="21" x14ac:dyDescent="0.35">
      <c r="B29" s="1">
        <v>1</v>
      </c>
      <c r="C29" s="9" t="s">
        <v>21</v>
      </c>
    </row>
    <row r="30" spans="1:9" ht="21" x14ac:dyDescent="0.35">
      <c r="B30" s="1">
        <v>2</v>
      </c>
      <c r="C30" t="s">
        <v>22</v>
      </c>
    </row>
    <row r="31" spans="1:9" x14ac:dyDescent="0.25">
      <c r="B31" s="1">
        <v>3</v>
      </c>
      <c r="C31" t="s">
        <v>23</v>
      </c>
    </row>
    <row r="32" spans="1:9" x14ac:dyDescent="0.25">
      <c r="B32" s="1">
        <v>4</v>
      </c>
      <c r="C32" t="s">
        <v>24</v>
      </c>
    </row>
  </sheetData>
  <sheetProtection sheet="1" selectLockedCells="1"/>
  <protectedRanges>
    <protectedRange algorithmName="SHA-512" hashValue="2soEOf8H6jn0Du+XQCAS9O5eTG5g9O4qPeHqN0zVUNHYd9Ek43zAnLAf/PPCug2aMTad7/ePTgw0K1y6jApyiw==" saltValue="yezvCoWa0BbU2Kqrp7DNcw==" spinCount="100000" sqref="D6 D9 D11:D16" name="Editable"/>
  </protectedRanges>
  <mergeCells count="29">
    <mergeCell ref="C25:E25"/>
    <mergeCell ref="D12:E12"/>
    <mergeCell ref="D13:E13"/>
    <mergeCell ref="D14:E14"/>
    <mergeCell ref="D15:E15"/>
    <mergeCell ref="D16:E16"/>
    <mergeCell ref="B12:C12"/>
    <mergeCell ref="B13:C13"/>
    <mergeCell ref="B14:C14"/>
    <mergeCell ref="B15:C15"/>
    <mergeCell ref="B16:C16"/>
    <mergeCell ref="B17:C17"/>
    <mergeCell ref="B20:C20"/>
    <mergeCell ref="C22:E22"/>
    <mergeCell ref="C23:E23"/>
    <mergeCell ref="C24:E24"/>
    <mergeCell ref="D21:E21"/>
    <mergeCell ref="D20:E20"/>
    <mergeCell ref="D17:E17"/>
    <mergeCell ref="B3:D3"/>
    <mergeCell ref="B6:C6"/>
    <mergeCell ref="B9:C9"/>
    <mergeCell ref="B10:C10"/>
    <mergeCell ref="B11:C11"/>
    <mergeCell ref="D6:E6"/>
    <mergeCell ref="D9:E9"/>
    <mergeCell ref="D10:E10"/>
    <mergeCell ref="D11:E11"/>
    <mergeCell ref="D7:E7"/>
  </mergeCells>
  <conditionalFormatting sqref="D20:E20">
    <cfRule type="cellIs" dxfId="1" priority="3" operator="greaterThan">
      <formula>183100</formula>
    </cfRule>
    <cfRule type="cellIs" dxfId="0" priority="4" operator="lessThanOrEqual">
      <formula>183100</formula>
    </cfRule>
  </conditionalFormatting>
  <pageMargins left="0.70866141732283505" right="0.70866141732283505" top="0.74803149606299202" bottom="0.74803149606299202" header="0.31496062992126" footer="0.31496062992126"/>
  <pageSetup paperSize="9" scale="96" orientation="portrait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57F69E09C390458F07B492EBA71979" ma:contentTypeVersion="11" ma:contentTypeDescription="Create a new document." ma:contentTypeScope="" ma:versionID="f70fe3b932ff89ffee5c50ebe22e9355">
  <xsd:schema xmlns:xsd="http://www.w3.org/2001/XMLSchema" xmlns:xs="http://www.w3.org/2001/XMLSchema" xmlns:p="http://schemas.microsoft.com/office/2006/metadata/properties" xmlns:ns2="d4b2133f-619a-458e-8147-26011209f688" xmlns:ns3="9983eb43-7217-48c9-b408-b604733407b1" targetNamespace="http://schemas.microsoft.com/office/2006/metadata/properties" ma:root="true" ma:fieldsID="0881af9819d7d5761c59fd51c4ae6d71" ns2:_="" ns3:_="">
    <xsd:import namespace="d4b2133f-619a-458e-8147-26011209f688"/>
    <xsd:import namespace="9983eb43-7217-48c9-b408-b604733407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2133f-619a-458e-8147-26011209f6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560fd02-aa12-447b-bf2e-34c9e57d03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83eb43-7217-48c9-b408-b604733407b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07bc30-cbe7-4650-a4a6-e055f82c3d7c}" ma:internalName="TaxCatchAll" ma:showField="CatchAllData" ma:web="9983eb43-7217-48c9-b408-b604733407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83eb43-7217-48c9-b408-b604733407b1" xsi:nil="true"/>
    <lcf76f155ced4ddcb4097134ff3c332f xmlns="d4b2133f-619a-458e-8147-26011209f68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69DF57-53D2-4C6F-A1B7-B9F5BE391D10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d4b2133f-619a-458e-8147-26011209f688"/>
    <ds:schemaRef ds:uri="9983eb43-7217-48c9-b408-b604733407b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E92342-4DE4-4BF4-89F1-589D256535A8}">
  <ds:schemaRefs>
    <ds:schemaRef ds:uri="http://purl.org/dc/terms/"/>
    <ds:schemaRef ds:uri="http://schemas.microsoft.com/office/infopath/2007/PartnerControls"/>
    <ds:schemaRef ds:uri="9983eb43-7217-48c9-b408-b604733407b1"/>
    <ds:schemaRef ds:uri="http://purl.org/dc/elements/1.1/"/>
    <ds:schemaRef ds:uri="d4b2133f-619a-458e-8147-26011209f688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BC26094-CEE8-4383-9093-E3E3AFF099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The University of Adelaide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Katharine Webster</dc:creator>
  <cp:keywords/>
  <dc:description/>
  <cp:lastModifiedBy>Kate Webster</cp:lastModifiedBy>
  <cp:revision/>
  <dcterms:created xsi:type="dcterms:W3CDTF">2023-08-03T00:13:39Z</dcterms:created>
  <dcterms:modified xsi:type="dcterms:W3CDTF">2025-07-15T06:01:21Z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0x010100DE57F69E09C390458F07B492EBA71979</vt:lpwstr>
  </property>
  <property fmtid="{D5CDD505-2E9C-101B-9397-08002B2CF9AE}" pid="3" name="MediaServiceImageTags">
    <vt:lpwstr/>
  </property>
</Properties>
</file>